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5" yWindow="-15" windowWidth="19230" windowHeight="595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<sst xmlns="http://schemas.openxmlformats.org/spreadsheetml/2006/main" count="237" uniqueCount="123">
  <si>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</si>
  <si>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</si>
  <si>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</si>
  <si>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</si>
  <si>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</si>
  <si>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</si>
  <si>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</si>
  <si>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</si>
  <si>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</si>
  <si>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</si>
  <si>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</si>
  <si>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</si>
  <si>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</si>
  <si>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</si>
  <si>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</si>
  <si>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</si>
  <si>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</si>
  <si>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</si>
  <si>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</si>
  <si>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</si>
  <si>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</si>
  <si>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</si>
  <si>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</si>
  <si>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</si>
  <si>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</si>
  <si>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</si>
  <si>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</si>
  <si>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</si>
  <si>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</si>
  <si>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</si>
  <si>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</si>
  <si>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</si>
  <si>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</si>
  <si>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</si>
  <si>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</si>
  <si>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</si>
  <si>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</si>
  <si>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</si>
  <si>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</si>
  <si>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</si>
  <si>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</si>
  <si>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</si>
  <si>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</si>
  <si>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</si>
  <si>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</si>
  <si>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</si>
  <si>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</si>
  <si>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</si>
  <si>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</si>
  <si>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</si>
  <si>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</si>
  <si>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</si>
  <si>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</si>
  <si>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</si>
  <si>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</si>
  <si>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</si>
  <si>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</si>
  <si>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</si>
  <si>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</si>
  <si>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</si>
  <si>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</si>
  <si>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</si>
  <si>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</si>
  <si>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</si>
  <si>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</si>
  <si>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</si>
  <si>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</si>
  <si>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</si>
  <si>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</si>
  <si>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</si>
  <si>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</si>
  <si>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</si>
  <si>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</si>
  <si>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</si>
  <si>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</si>
  <si>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</si>
  <si>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</si>
  <si>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</si>
  <si>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</si>
  <si>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</si>
  <si>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</si>
  <si>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</si>
  <si>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</si>
  <si>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</si>
  <si>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</si>
  <si>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</si>
  <si>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</si>
  <si>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</si>
  <si>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</si>
  <si>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</si>
  <si>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</si>
  <si>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</si>
  <si>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</si>
  <si>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</si>
  <si>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</si>
  <si>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</si>
  <si>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</si>
  <si>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</si>
  <si>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</si>
  <si>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</si>
  <si>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</si>
  <si>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</si>
  <si>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</si>
  <si>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</si>
  <si>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</si>
  <si>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</si>
  <si>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</si>
  <si>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北海道　ニセコ町</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</si>
  <si>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</si>
  <si>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</si>
  <si>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</si>
  <si>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</si>
  <si>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</si>
  <si>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</si>
  <si>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</si>
  <si>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</si>
  <si>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</si>
  <si>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</si>
  <si>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</si>
  <si>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事業としての規模、諸条件（給水人口、人口密度、地理的条件など）を考慮しつつ、より一層の効率化の取り組みについて検討を進め、経営の健全性向上を図っていく。
また、今後は平成２９年度内で行う水道審議会での水道料金の見直しや運営体制などの審議内容も踏まえたうえで、検討と実施を進めていくこととしている。</t>
    <phoneticPr fontId="4"/>
  </si>
  <si>
    <t>非設置</t>
    <rPh sb="0" eb="1">
      <t>ヒ</t>
    </rPh>
    <rPh sb="1" eb="3">
      <t>セッチ</t>
    </rPh>
    <phoneticPr fontId="4"/>
  </si>
  <si>
    <t>　過去の新規水道整備等に係る起債償還が進み、企業債残高が着実に減ってきている。これにより今後も収益的収支比率の改善が進むものと考えられるが、簡水事業の規模・各種条件等も踏まえながら、可能な限り収支比率が１００％に近づけられるよう経営改善の取り組みを進めていくことが求められる。
　現状としては、類似団体や全国平均に比べ、料金回収率が高く、給水原価も低く抑えられている。また、近年の漏水対策により有収率の向上も飛躍的に進んできたところであり、経営の効率性向上が一定程度図られているものと考えられる。
　施設利用率については平均値以下となっているが、国際観光リゾート地を有し、人口規模・施設規模に対する流入人口割合が極めて高く、さらに流入人口（観光客）の季節変動も極めて大きいことも加味する必要がある。</t>
    <rPh sb="197" eb="199">
      <t>ユウシュウ</t>
    </rPh>
    <rPh sb="291" eb="293">
      <t>シセツ</t>
    </rPh>
    <rPh sb="293" eb="295">
      <t>キボ</t>
    </rPh>
    <rPh sb="330" eb="331">
      <t>キワ</t>
    </rPh>
    <phoneticPr fontId="4"/>
  </si>
  <si>
    <t>　今後の更新にあたっては、耐震化や重要管路の選定等のほか、資金面や更新手法など総合的な検討も随時行いながら実施していく。
　平成２８年度には補助事業を活用した施設更新を実施し、その後も一定規模の事業費を確保（事業平準化）のうえ、優先順位の高いものから順次更新老朽化対策を進めていく予定としている。</t>
    <rPh sb="46" eb="48">
      <t>ズイジ</t>
    </rPh>
    <rPh sb="53" eb="55">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</si>
</sst>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formatCode="#,##0.00;&quot;△&quot;#,##0.00;&quot;-&quot;">
                  <c:v>0.19</c:v>
                </c:pt>
                <c:pt idx="4" formatCode="#,##0.00;&quot;△&quot;#,##0.00;&quot;-&quot;">
                  <c:v>0.53</c:v>
                </c:pt>
              </c:numCache>
            </c:numRef>
          </c:val>
        </c:ser>
        <c:dLbls>
          <c:showLegendKey val="0"/>
          <c:showVal val="0"/>
          <c:showCatName val="0"/>
          <c:showSerName val="0"/>
          <c:showPercent val="0"/>
          <c:showBubbleSize val="0"/>
        </c:dLbls>
        <c:gapWidth val="150"/>
        <c:axId val="127185664"/>
        <c:axId val="12718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127185664"/>
        <c:axId val="127187584"/>
      </c:lineChart>
      <c:dateAx>
        <c:axId val="127185664"/>
        <c:scaling>
          <c:orientation val="minMax"/>
        </c:scaling>
        <c:delete val="1"/>
        <c:axPos val="b"/>
        <c:numFmt formatCode="ge" sourceLinked="1"/>
        <c:majorTickMark val="none"/>
        <c:minorTickMark val="none"/>
        <c:tickLblPos val="none"/>
        <c:crossAx val="127187584"/>
        <c:crosses val="autoZero"/>
        <c:auto val="1"/>
        <c:lblOffset val="100"/>
        <c:baseTimeUnit val="years"/>
      </c:dateAx>
      <c:valAx>
        <c:axId val="12718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18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45.24</c:v>
                </c:pt>
                <c:pt idx="1">
                  <c:v>46.33</c:v>
                </c:pt>
                <c:pt idx="2">
                  <c:v>44.07</c:v>
                </c:pt>
                <c:pt idx="3">
                  <c:v>43.83</c:v>
                </c:pt>
                <c:pt idx="4">
                  <c:v>43.95</c:v>
                </c:pt>
              </c:numCache>
            </c:numRef>
          </c:val>
        </c:ser>
        <c:dLbls>
          <c:showLegendKey val="0"/>
          <c:showVal val="0"/>
          <c:showCatName val="0"/>
          <c:showSerName val="0"/>
          <c:showPercent val="0"/>
          <c:showBubbleSize val="0"/>
        </c:dLbls>
        <c:gapWidth val="150"/>
        <c:axId val="87742720"/>
        <c:axId val="8774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87742720"/>
        <c:axId val="87744896"/>
      </c:lineChart>
      <c:dateAx>
        <c:axId val="87742720"/>
        <c:scaling>
          <c:orientation val="minMax"/>
        </c:scaling>
        <c:delete val="1"/>
        <c:axPos val="b"/>
        <c:numFmt formatCode="ge" sourceLinked="1"/>
        <c:majorTickMark val="none"/>
        <c:minorTickMark val="none"/>
        <c:tickLblPos val="none"/>
        <c:crossAx val="87744896"/>
        <c:crosses val="autoZero"/>
        <c:auto val="1"/>
        <c:lblOffset val="100"/>
        <c:baseTimeUnit val="years"/>
      </c:dateAx>
      <c:valAx>
        <c:axId val="8774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4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75.03</c:v>
                </c:pt>
                <c:pt idx="1">
                  <c:v>78.28</c:v>
                </c:pt>
                <c:pt idx="2">
                  <c:v>82.25</c:v>
                </c:pt>
                <c:pt idx="3">
                  <c:v>84.94</c:v>
                </c:pt>
                <c:pt idx="4">
                  <c:v>85.06</c:v>
                </c:pt>
              </c:numCache>
            </c:numRef>
          </c:val>
        </c:ser>
        <c:dLbls>
          <c:showLegendKey val="0"/>
          <c:showVal val="0"/>
          <c:showCatName val="0"/>
          <c:showSerName val="0"/>
          <c:showPercent val="0"/>
          <c:showBubbleSize val="0"/>
        </c:dLbls>
        <c:gapWidth val="150"/>
        <c:axId val="88295296"/>
        <c:axId val="8829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88295296"/>
        <c:axId val="88297472"/>
      </c:lineChart>
      <c:dateAx>
        <c:axId val="88295296"/>
        <c:scaling>
          <c:orientation val="minMax"/>
        </c:scaling>
        <c:delete val="1"/>
        <c:axPos val="b"/>
        <c:numFmt formatCode="ge" sourceLinked="1"/>
        <c:majorTickMark val="none"/>
        <c:minorTickMark val="none"/>
        <c:tickLblPos val="none"/>
        <c:crossAx val="88297472"/>
        <c:crosses val="autoZero"/>
        <c:auto val="1"/>
        <c:lblOffset val="100"/>
        <c:baseTimeUnit val="years"/>
      </c:dateAx>
      <c:valAx>
        <c:axId val="8829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9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67.16</c:v>
                </c:pt>
                <c:pt idx="1">
                  <c:v>68.09</c:v>
                </c:pt>
                <c:pt idx="2">
                  <c:v>68.94</c:v>
                </c:pt>
                <c:pt idx="3">
                  <c:v>73.39</c:v>
                </c:pt>
                <c:pt idx="4">
                  <c:v>85.28</c:v>
                </c:pt>
              </c:numCache>
            </c:numRef>
          </c:val>
        </c:ser>
        <c:dLbls>
          <c:showLegendKey val="0"/>
          <c:showVal val="0"/>
          <c:showCatName val="0"/>
          <c:showSerName val="0"/>
          <c:showPercent val="0"/>
          <c:showBubbleSize val="0"/>
        </c:dLbls>
        <c:gapWidth val="150"/>
        <c:axId val="85813120"/>
        <c:axId val="8581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85813120"/>
        <c:axId val="85819392"/>
      </c:lineChart>
      <c:dateAx>
        <c:axId val="85813120"/>
        <c:scaling>
          <c:orientation val="minMax"/>
        </c:scaling>
        <c:delete val="1"/>
        <c:axPos val="b"/>
        <c:numFmt formatCode="ge" sourceLinked="1"/>
        <c:majorTickMark val="none"/>
        <c:minorTickMark val="none"/>
        <c:tickLblPos val="none"/>
        <c:crossAx val="85819392"/>
        <c:crosses val="autoZero"/>
        <c:auto val="1"/>
        <c:lblOffset val="100"/>
        <c:baseTimeUnit val="years"/>
      </c:dateAx>
      <c:valAx>
        <c:axId val="8581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1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837312"/>
        <c:axId val="8583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837312"/>
        <c:axId val="85839232"/>
      </c:lineChart>
      <c:dateAx>
        <c:axId val="85837312"/>
        <c:scaling>
          <c:orientation val="minMax"/>
        </c:scaling>
        <c:delete val="1"/>
        <c:axPos val="b"/>
        <c:numFmt formatCode="ge" sourceLinked="1"/>
        <c:majorTickMark val="none"/>
        <c:minorTickMark val="none"/>
        <c:tickLblPos val="none"/>
        <c:crossAx val="85839232"/>
        <c:crosses val="autoZero"/>
        <c:auto val="1"/>
        <c:lblOffset val="100"/>
        <c:baseTimeUnit val="years"/>
      </c:dateAx>
      <c:valAx>
        <c:axId val="8583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3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168128"/>
        <c:axId val="8717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168128"/>
        <c:axId val="87170048"/>
      </c:lineChart>
      <c:dateAx>
        <c:axId val="87168128"/>
        <c:scaling>
          <c:orientation val="minMax"/>
        </c:scaling>
        <c:delete val="1"/>
        <c:axPos val="b"/>
        <c:numFmt formatCode="ge" sourceLinked="1"/>
        <c:majorTickMark val="none"/>
        <c:minorTickMark val="none"/>
        <c:tickLblPos val="none"/>
        <c:crossAx val="87170048"/>
        <c:crosses val="autoZero"/>
        <c:auto val="1"/>
        <c:lblOffset val="100"/>
        <c:baseTimeUnit val="years"/>
      </c:dateAx>
      <c:valAx>
        <c:axId val="8717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6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194240"/>
        <c:axId val="8719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194240"/>
        <c:axId val="87196416"/>
      </c:lineChart>
      <c:dateAx>
        <c:axId val="87194240"/>
        <c:scaling>
          <c:orientation val="minMax"/>
        </c:scaling>
        <c:delete val="1"/>
        <c:axPos val="b"/>
        <c:numFmt formatCode="ge" sourceLinked="1"/>
        <c:majorTickMark val="none"/>
        <c:minorTickMark val="none"/>
        <c:tickLblPos val="none"/>
        <c:crossAx val="87196416"/>
        <c:crosses val="autoZero"/>
        <c:auto val="1"/>
        <c:lblOffset val="100"/>
        <c:baseTimeUnit val="years"/>
      </c:dateAx>
      <c:valAx>
        <c:axId val="8719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9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206144"/>
        <c:axId val="8722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206144"/>
        <c:axId val="87220608"/>
      </c:lineChart>
      <c:dateAx>
        <c:axId val="87206144"/>
        <c:scaling>
          <c:orientation val="minMax"/>
        </c:scaling>
        <c:delete val="1"/>
        <c:axPos val="b"/>
        <c:numFmt formatCode="ge" sourceLinked="1"/>
        <c:majorTickMark val="none"/>
        <c:minorTickMark val="none"/>
        <c:tickLblPos val="none"/>
        <c:crossAx val="87220608"/>
        <c:crosses val="autoZero"/>
        <c:auto val="1"/>
        <c:lblOffset val="100"/>
        <c:baseTimeUnit val="years"/>
      </c:dateAx>
      <c:valAx>
        <c:axId val="8722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0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914.57</c:v>
                </c:pt>
                <c:pt idx="1">
                  <c:v>774.97</c:v>
                </c:pt>
                <c:pt idx="2">
                  <c:v>706.11</c:v>
                </c:pt>
                <c:pt idx="3">
                  <c:v>636.49</c:v>
                </c:pt>
                <c:pt idx="4">
                  <c:v>649.97</c:v>
                </c:pt>
              </c:numCache>
            </c:numRef>
          </c:val>
        </c:ser>
        <c:dLbls>
          <c:showLegendKey val="0"/>
          <c:showVal val="0"/>
          <c:showCatName val="0"/>
          <c:showSerName val="0"/>
          <c:showPercent val="0"/>
          <c:showBubbleSize val="0"/>
        </c:dLbls>
        <c:gapWidth val="150"/>
        <c:axId val="87343104"/>
        <c:axId val="8734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87343104"/>
        <c:axId val="87345024"/>
      </c:lineChart>
      <c:dateAx>
        <c:axId val="87343104"/>
        <c:scaling>
          <c:orientation val="minMax"/>
        </c:scaling>
        <c:delete val="1"/>
        <c:axPos val="b"/>
        <c:numFmt formatCode="ge" sourceLinked="1"/>
        <c:majorTickMark val="none"/>
        <c:minorTickMark val="none"/>
        <c:tickLblPos val="none"/>
        <c:crossAx val="87345024"/>
        <c:crosses val="autoZero"/>
        <c:auto val="1"/>
        <c:lblOffset val="100"/>
        <c:baseTimeUnit val="years"/>
      </c:dateAx>
      <c:valAx>
        <c:axId val="8734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4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59.48</c:v>
                </c:pt>
                <c:pt idx="1">
                  <c:v>61.17</c:v>
                </c:pt>
                <c:pt idx="2">
                  <c:v>62.22</c:v>
                </c:pt>
                <c:pt idx="3">
                  <c:v>66.739999999999995</c:v>
                </c:pt>
                <c:pt idx="4">
                  <c:v>75.099999999999994</c:v>
                </c:pt>
              </c:numCache>
            </c:numRef>
          </c:val>
        </c:ser>
        <c:dLbls>
          <c:showLegendKey val="0"/>
          <c:showVal val="0"/>
          <c:showCatName val="0"/>
          <c:showSerName val="0"/>
          <c:showPercent val="0"/>
          <c:showBubbleSize val="0"/>
        </c:dLbls>
        <c:gapWidth val="150"/>
        <c:axId val="87354752"/>
        <c:axId val="8735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87354752"/>
        <c:axId val="87356928"/>
      </c:lineChart>
      <c:dateAx>
        <c:axId val="87354752"/>
        <c:scaling>
          <c:orientation val="minMax"/>
        </c:scaling>
        <c:delete val="1"/>
        <c:axPos val="b"/>
        <c:numFmt formatCode="ge" sourceLinked="1"/>
        <c:majorTickMark val="none"/>
        <c:minorTickMark val="none"/>
        <c:tickLblPos val="none"/>
        <c:crossAx val="87356928"/>
        <c:crosses val="autoZero"/>
        <c:auto val="1"/>
        <c:lblOffset val="100"/>
        <c:baseTimeUnit val="years"/>
      </c:dateAx>
      <c:valAx>
        <c:axId val="8735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5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272.32</c:v>
                </c:pt>
                <c:pt idx="1">
                  <c:v>267.38</c:v>
                </c:pt>
                <c:pt idx="2">
                  <c:v>263.52999999999997</c:v>
                </c:pt>
                <c:pt idx="3">
                  <c:v>246.35</c:v>
                </c:pt>
                <c:pt idx="4">
                  <c:v>221</c:v>
                </c:pt>
              </c:numCache>
            </c:numRef>
          </c:val>
        </c:ser>
        <c:dLbls>
          <c:showLegendKey val="0"/>
          <c:showVal val="0"/>
          <c:showCatName val="0"/>
          <c:showSerName val="0"/>
          <c:showPercent val="0"/>
          <c:showBubbleSize val="0"/>
        </c:dLbls>
        <c:gapWidth val="150"/>
        <c:axId val="87706240"/>
        <c:axId val="8772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87706240"/>
        <c:axId val="87728896"/>
      </c:lineChart>
      <c:dateAx>
        <c:axId val="87706240"/>
        <c:scaling>
          <c:orientation val="minMax"/>
        </c:scaling>
        <c:delete val="1"/>
        <c:axPos val="b"/>
        <c:numFmt formatCode="ge" sourceLinked="1"/>
        <c:majorTickMark val="none"/>
        <c:minorTickMark val="none"/>
        <c:tickLblPos val="none"/>
        <c:crossAx val="87728896"/>
        <c:crosses val="autoZero"/>
        <c:auto val="1"/>
        <c:lblOffset val="100"/>
        <c:baseTimeUnit val="years"/>
      </c:dateAx>
      <c:valAx>
        <c:axId val="8772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0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L27" zoomScaleNormal="100" workbookViewId="0">
      <selection activeCell="CB51" sqref="CB51"/>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北海道　ニセコ町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4" t="s">
        <v>120</v>
      </c>
      <c r="AE8" s="74"/>
      <c r="AF8" s="74"/>
      <c r="AG8" s="74"/>
      <c r="AH8" s="74"/>
      <c r="AI8" s="74"/>
      <c r="AJ8" s="74"/>
      <c r="AK8" s="2"/>
      <c r="AL8" s="67">
        <f>データ!$R$6</f>
        <v>5142</v>
      </c>
      <c r="AM8" s="67"/>
      <c r="AN8" s="67"/>
      <c r="AO8" s="67"/>
      <c r="AP8" s="67"/>
      <c r="AQ8" s="67"/>
      <c r="AR8" s="67"/>
      <c r="AS8" s="67"/>
      <c r="AT8" s="66">
        <f>データ!$S$6</f>
        <v>197.13</v>
      </c>
      <c r="AU8" s="66"/>
      <c r="AV8" s="66"/>
      <c r="AW8" s="66"/>
      <c r="AX8" s="66"/>
      <c r="AY8" s="66"/>
      <c r="AZ8" s="66"/>
      <c r="BA8" s="66"/>
      <c r="BB8" s="66">
        <f>データ!$T$6</f>
        <v>26.08</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92.75</v>
      </c>
      <c r="Q10" s="66"/>
      <c r="R10" s="66"/>
      <c r="S10" s="66"/>
      <c r="T10" s="66"/>
      <c r="U10" s="66"/>
      <c r="V10" s="66"/>
      <c r="W10" s="67">
        <f>データ!$Q$6</f>
        <v>3170</v>
      </c>
      <c r="X10" s="67"/>
      <c r="Y10" s="67"/>
      <c r="Z10" s="67"/>
      <c r="AA10" s="67"/>
      <c r="AB10" s="67"/>
      <c r="AC10" s="67"/>
      <c r="AD10" s="2"/>
      <c r="AE10" s="2"/>
      <c r="AF10" s="2"/>
      <c r="AG10" s="2"/>
      <c r="AH10" s="2"/>
      <c r="AI10" s="2"/>
      <c r="AJ10" s="2"/>
      <c r="AK10" s="2"/>
      <c r="AL10" s="67">
        <f>データ!$U$6</f>
        <v>4564</v>
      </c>
      <c r="AM10" s="67"/>
      <c r="AN10" s="67"/>
      <c r="AO10" s="67"/>
      <c r="AP10" s="67"/>
      <c r="AQ10" s="67"/>
      <c r="AR10" s="67"/>
      <c r="AS10" s="67"/>
      <c r="AT10" s="66">
        <f>データ!$V$6</f>
        <v>52.63</v>
      </c>
      <c r="AU10" s="66"/>
      <c r="AV10" s="66"/>
      <c r="AW10" s="66"/>
      <c r="AX10" s="66"/>
      <c r="AY10" s="66"/>
      <c r="AZ10" s="66"/>
      <c r="BA10" s="66"/>
      <c r="BB10" s="66">
        <f>データ!$W$6</f>
        <v>86.72</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122</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x14ac:dyDescent="0.15">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x14ac:dyDescent="0.15">
      <c r="A6" s="29" t="s">
        <v>106</v>
      </c>
      <c r="B6" s="34">
        <f>B7</f>
        <v>2016</v>
      </c>
      <c r="C6" s="34">
        <f t="shared" ref="C6:W6" si="3">C7</f>
        <v>13951</v>
      </c>
      <c r="D6" s="34">
        <f t="shared" si="3"/>
        <v>47</v>
      </c>
      <c r="E6" s="34">
        <f t="shared" si="3"/>
        <v>1</v>
      </c>
      <c r="F6" s="34">
        <f t="shared" si="3"/>
        <v>0</v>
      </c>
      <c r="G6" s="34">
        <f t="shared" si="3"/>
        <v>0</v>
      </c>
      <c r="H6" s="34" t="str">
        <f t="shared" si="3"/>
        <v>北海道　ニセコ町</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92.75</v>
      </c>
      <c r="Q6" s="35">
        <f t="shared" si="3"/>
        <v>3170</v>
      </c>
      <c r="R6" s="35">
        <f t="shared" si="3"/>
        <v>5142</v>
      </c>
      <c r="S6" s="35">
        <f t="shared" si="3"/>
        <v>197.13</v>
      </c>
      <c r="T6" s="35">
        <f t="shared" si="3"/>
        <v>26.08</v>
      </c>
      <c r="U6" s="35">
        <f t="shared" si="3"/>
        <v>4564</v>
      </c>
      <c r="V6" s="35">
        <f t="shared" si="3"/>
        <v>52.63</v>
      </c>
      <c r="W6" s="35">
        <f t="shared" si="3"/>
        <v>86.72</v>
      </c>
      <c r="X6" s="36">
        <f>IF(X7="",NA(),X7)</f>
        <v>67.16</v>
      </c>
      <c r="Y6" s="36">
        <f t="shared" ref="Y6:AG6" si="4">IF(Y7="",NA(),Y7)</f>
        <v>68.09</v>
      </c>
      <c r="Z6" s="36">
        <f t="shared" si="4"/>
        <v>68.94</v>
      </c>
      <c r="AA6" s="36">
        <f t="shared" si="4"/>
        <v>73.39</v>
      </c>
      <c r="AB6" s="36">
        <f t="shared" si="4"/>
        <v>85.28</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914.57</v>
      </c>
      <c r="BF6" s="36">
        <f t="shared" ref="BF6:BN6" si="7">IF(BF7="",NA(),BF7)</f>
        <v>774.97</v>
      </c>
      <c r="BG6" s="36">
        <f t="shared" si="7"/>
        <v>706.11</v>
      </c>
      <c r="BH6" s="36">
        <f t="shared" si="7"/>
        <v>636.49</v>
      </c>
      <c r="BI6" s="36">
        <f t="shared" si="7"/>
        <v>649.97</v>
      </c>
      <c r="BJ6" s="36">
        <f t="shared" si="7"/>
        <v>1108.26</v>
      </c>
      <c r="BK6" s="36">
        <f t="shared" si="7"/>
        <v>1113.76</v>
      </c>
      <c r="BL6" s="36">
        <f t="shared" si="7"/>
        <v>1125.69</v>
      </c>
      <c r="BM6" s="36">
        <f t="shared" si="7"/>
        <v>1134.67</v>
      </c>
      <c r="BN6" s="36">
        <f t="shared" si="7"/>
        <v>1144.79</v>
      </c>
      <c r="BO6" s="35" t="str">
        <f>IF(BO7="","",IF(BO7="-","【-】","【"&amp;SUBSTITUTE(TEXT(BO7,"#,##0.00"),"-","△")&amp;"】"))</f>
        <v>【1,280.76】</v>
      </c>
      <c r="BP6" s="36">
        <f>IF(BP7="",NA(),BP7)</f>
        <v>59.48</v>
      </c>
      <c r="BQ6" s="36">
        <f t="shared" ref="BQ6:BY6" si="8">IF(BQ7="",NA(),BQ7)</f>
        <v>61.17</v>
      </c>
      <c r="BR6" s="36">
        <f t="shared" si="8"/>
        <v>62.22</v>
      </c>
      <c r="BS6" s="36">
        <f t="shared" si="8"/>
        <v>66.739999999999995</v>
      </c>
      <c r="BT6" s="36">
        <f t="shared" si="8"/>
        <v>75.099999999999994</v>
      </c>
      <c r="BU6" s="36">
        <f t="shared" si="8"/>
        <v>19.77</v>
      </c>
      <c r="BV6" s="36">
        <f t="shared" si="8"/>
        <v>34.25</v>
      </c>
      <c r="BW6" s="36">
        <f t="shared" si="8"/>
        <v>46.48</v>
      </c>
      <c r="BX6" s="36">
        <f t="shared" si="8"/>
        <v>40.6</v>
      </c>
      <c r="BY6" s="36">
        <f t="shared" si="8"/>
        <v>56.04</v>
      </c>
      <c r="BZ6" s="35" t="str">
        <f>IF(BZ7="","",IF(BZ7="-","【-】","【"&amp;SUBSTITUTE(TEXT(BZ7,"#,##0.00"),"-","△")&amp;"】"))</f>
        <v>【53.06】</v>
      </c>
      <c r="CA6" s="36">
        <f>IF(CA7="",NA(),CA7)</f>
        <v>272.32</v>
      </c>
      <c r="CB6" s="36">
        <f t="shared" ref="CB6:CJ6" si="9">IF(CB7="",NA(),CB7)</f>
        <v>267.38</v>
      </c>
      <c r="CC6" s="36">
        <f t="shared" si="9"/>
        <v>263.52999999999997</v>
      </c>
      <c r="CD6" s="36">
        <f t="shared" si="9"/>
        <v>246.35</v>
      </c>
      <c r="CE6" s="36">
        <f t="shared" si="9"/>
        <v>221</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45.24</v>
      </c>
      <c r="CM6" s="36">
        <f t="shared" ref="CM6:CU6" si="10">IF(CM7="",NA(),CM7)</f>
        <v>46.33</v>
      </c>
      <c r="CN6" s="36">
        <f t="shared" si="10"/>
        <v>44.07</v>
      </c>
      <c r="CO6" s="36">
        <f t="shared" si="10"/>
        <v>43.83</v>
      </c>
      <c r="CP6" s="36">
        <f t="shared" si="10"/>
        <v>43.95</v>
      </c>
      <c r="CQ6" s="36">
        <f t="shared" si="10"/>
        <v>57.17</v>
      </c>
      <c r="CR6" s="36">
        <f t="shared" si="10"/>
        <v>57.55</v>
      </c>
      <c r="CS6" s="36">
        <f t="shared" si="10"/>
        <v>57.43</v>
      </c>
      <c r="CT6" s="36">
        <f t="shared" si="10"/>
        <v>57.29</v>
      </c>
      <c r="CU6" s="36">
        <f t="shared" si="10"/>
        <v>55.9</v>
      </c>
      <c r="CV6" s="35" t="str">
        <f>IF(CV7="","",IF(CV7="-","【-】","【"&amp;SUBSTITUTE(TEXT(CV7,"#,##0.00"),"-","△")&amp;"】"))</f>
        <v>【56.28】</v>
      </c>
      <c r="CW6" s="36">
        <f>IF(CW7="",NA(),CW7)</f>
        <v>75.03</v>
      </c>
      <c r="CX6" s="36">
        <f t="shared" ref="CX6:DF6" si="11">IF(CX7="",NA(),CX7)</f>
        <v>78.28</v>
      </c>
      <c r="CY6" s="36">
        <f t="shared" si="11"/>
        <v>82.25</v>
      </c>
      <c r="CZ6" s="36">
        <f t="shared" si="11"/>
        <v>84.94</v>
      </c>
      <c r="DA6" s="36">
        <f t="shared" si="11"/>
        <v>85.06</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6">
        <f t="shared" si="14"/>
        <v>0.19</v>
      </c>
      <c r="EH6" s="36">
        <f t="shared" si="14"/>
        <v>0.53</v>
      </c>
      <c r="EI6" s="36">
        <f t="shared" si="14"/>
        <v>0.46</v>
      </c>
      <c r="EJ6" s="36">
        <f t="shared" si="14"/>
        <v>0.8</v>
      </c>
      <c r="EK6" s="36">
        <f t="shared" si="14"/>
        <v>0.69</v>
      </c>
      <c r="EL6" s="36">
        <f t="shared" si="14"/>
        <v>0.65</v>
      </c>
      <c r="EM6" s="36">
        <f t="shared" si="14"/>
        <v>0.53</v>
      </c>
      <c r="EN6" s="35" t="str">
        <f>IF(EN7="","",IF(EN7="-","【-】","【"&amp;SUBSTITUTE(TEXT(EN7,"#,##0.00"),"-","△")&amp;"】"))</f>
        <v>【0.59】</v>
      </c>
    </row>
    <row r="7" spans="1:144" s="37" customFormat="1" x14ac:dyDescent="0.15">
      <c r="A7" s="29"/>
      <c r="B7" s="38">
        <v>2016</v>
      </c>
      <c r="C7" s="38">
        <v>13951</v>
      </c>
      <c r="D7" s="38">
        <v>47</v>
      </c>
      <c r="E7" s="38">
        <v>1</v>
      </c>
      <c r="F7" s="38">
        <v>0</v>
      </c>
      <c r="G7" s="38">
        <v>0</v>
      </c>
      <c r="H7" s="38" t="s">
        <v>107</v>
      </c>
      <c r="I7" s="38" t="s">
        <v>108</v>
      </c>
      <c r="J7" s="38" t="s">
        <v>109</v>
      </c>
      <c r="K7" s="38" t="s">
        <v>110</v>
      </c>
      <c r="L7" s="38" t="s">
        <v>111</v>
      </c>
      <c r="M7" s="38"/>
      <c r="N7" s="39" t="s">
        <v>112</v>
      </c>
      <c r="O7" s="39" t="s">
        <v>113</v>
      </c>
      <c r="P7" s="39">
        <v>92.75</v>
      </c>
      <c r="Q7" s="39">
        <v>3170</v>
      </c>
      <c r="R7" s="39">
        <v>5142</v>
      </c>
      <c r="S7" s="39">
        <v>197.13</v>
      </c>
      <c r="T7" s="39">
        <v>26.08</v>
      </c>
      <c r="U7" s="39">
        <v>4564</v>
      </c>
      <c r="V7" s="39">
        <v>52.63</v>
      </c>
      <c r="W7" s="39">
        <v>86.72</v>
      </c>
      <c r="X7" s="39">
        <v>67.16</v>
      </c>
      <c r="Y7" s="39">
        <v>68.09</v>
      </c>
      <c r="Z7" s="39">
        <v>68.94</v>
      </c>
      <c r="AA7" s="39">
        <v>73.39</v>
      </c>
      <c r="AB7" s="39">
        <v>85.28</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914.57</v>
      </c>
      <c r="BF7" s="39">
        <v>774.97</v>
      </c>
      <c r="BG7" s="39">
        <v>706.11</v>
      </c>
      <c r="BH7" s="39">
        <v>636.49</v>
      </c>
      <c r="BI7" s="39">
        <v>649.97</v>
      </c>
      <c r="BJ7" s="39">
        <v>1108.26</v>
      </c>
      <c r="BK7" s="39">
        <v>1113.76</v>
      </c>
      <c r="BL7" s="39">
        <v>1125.69</v>
      </c>
      <c r="BM7" s="39">
        <v>1134.67</v>
      </c>
      <c r="BN7" s="39">
        <v>1144.79</v>
      </c>
      <c r="BO7" s="39">
        <v>1280.76</v>
      </c>
      <c r="BP7" s="39">
        <v>59.48</v>
      </c>
      <c r="BQ7" s="39">
        <v>61.17</v>
      </c>
      <c r="BR7" s="39">
        <v>62.22</v>
      </c>
      <c r="BS7" s="39">
        <v>66.739999999999995</v>
      </c>
      <c r="BT7" s="39">
        <v>75.099999999999994</v>
      </c>
      <c r="BU7" s="39">
        <v>19.77</v>
      </c>
      <c r="BV7" s="39">
        <v>34.25</v>
      </c>
      <c r="BW7" s="39">
        <v>46.48</v>
      </c>
      <c r="BX7" s="39">
        <v>40.6</v>
      </c>
      <c r="BY7" s="39">
        <v>56.04</v>
      </c>
      <c r="BZ7" s="39">
        <v>53.06</v>
      </c>
      <c r="CA7" s="39">
        <v>272.32</v>
      </c>
      <c r="CB7" s="39">
        <v>267.38</v>
      </c>
      <c r="CC7" s="39">
        <v>263.52999999999997</v>
      </c>
      <c r="CD7" s="39">
        <v>246.35</v>
      </c>
      <c r="CE7" s="39">
        <v>221</v>
      </c>
      <c r="CF7" s="39">
        <v>878.73</v>
      </c>
      <c r="CG7" s="39">
        <v>501.18</v>
      </c>
      <c r="CH7" s="39">
        <v>376.61</v>
      </c>
      <c r="CI7" s="39">
        <v>440.03</v>
      </c>
      <c r="CJ7" s="39">
        <v>304.35000000000002</v>
      </c>
      <c r="CK7" s="39">
        <v>314.83</v>
      </c>
      <c r="CL7" s="39">
        <v>45.24</v>
      </c>
      <c r="CM7" s="39">
        <v>46.33</v>
      </c>
      <c r="CN7" s="39">
        <v>44.07</v>
      </c>
      <c r="CO7" s="39">
        <v>43.83</v>
      </c>
      <c r="CP7" s="39">
        <v>43.95</v>
      </c>
      <c r="CQ7" s="39">
        <v>57.17</v>
      </c>
      <c r="CR7" s="39">
        <v>57.55</v>
      </c>
      <c r="CS7" s="39">
        <v>57.43</v>
      </c>
      <c r="CT7" s="39">
        <v>57.29</v>
      </c>
      <c r="CU7" s="39">
        <v>55.9</v>
      </c>
      <c r="CV7" s="39">
        <v>56.28</v>
      </c>
      <c r="CW7" s="39">
        <v>75.03</v>
      </c>
      <c r="CX7" s="39">
        <v>78.28</v>
      </c>
      <c r="CY7" s="39">
        <v>82.25</v>
      </c>
      <c r="CZ7" s="39">
        <v>84.94</v>
      </c>
      <c r="DA7" s="39">
        <v>85.06</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0.19</v>
      </c>
      <c r="EH7" s="39">
        <v>0.53</v>
      </c>
      <c r="EI7" s="39">
        <v>0.46</v>
      </c>
      <c r="EJ7" s="39">
        <v>0.8</v>
      </c>
      <c r="EK7" s="39">
        <v>0.69</v>
      </c>
      <c r="EL7" s="39">
        <v>0.65</v>
      </c>
      <c r="EM7" s="39">
        <v>0.53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川埜 満寿夫</cp:lastModifiedBy>
  <cp:lastPrinted>2018-02-08T02:47:35Z</cp:lastPrinted>
  <dcterms:created xsi:type="dcterms:W3CDTF">2017-12-25T01:39:34Z</dcterms:created>
  <dcterms:modified xsi:type="dcterms:W3CDTF">2018-02-23T00:50:20Z</dcterms:modified>
  <cp:category/>
</cp:coreProperties>
</file>